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showInkAnnotation="0" autoCompressPictures="0"/>
  <mc:AlternateContent xmlns:mc="http://schemas.openxmlformats.org/markup-compatibility/2006">
    <mc:Choice Requires="x15">
      <x15ac:absPath xmlns:x15ac="http://schemas.microsoft.com/office/spreadsheetml/2010/11/ac" url="/Users/Emma/Google Drive/Work/Business Templates/Salary &amp; Cost Calculations/"/>
    </mc:Choice>
  </mc:AlternateContent>
  <bookViews>
    <workbookView xWindow="140" yWindow="460" windowWidth="28800" windowHeight="16560" tabRatio="500" activeTab="1"/>
  </bookViews>
  <sheets>
    <sheet name="Introduction" sheetId="2" r:id="rId1"/>
    <sheet name="Product Costings Template" sheetId="1"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8" i="1" l="1"/>
  <c r="O7" i="1"/>
  <c r="O6" i="1"/>
  <c r="C8" i="1"/>
  <c r="E8" i="1"/>
  <c r="G8" i="1"/>
  <c r="M8" i="1"/>
  <c r="N8" i="1"/>
  <c r="P8" i="1"/>
  <c r="T8" i="1"/>
  <c r="C7" i="1"/>
  <c r="E7" i="1"/>
  <c r="G7" i="1"/>
  <c r="M7" i="1"/>
  <c r="N7" i="1"/>
  <c r="P7" i="1"/>
  <c r="T7" i="1"/>
  <c r="C6" i="1"/>
  <c r="E6" i="1"/>
  <c r="G6" i="1"/>
  <c r="M6" i="1"/>
  <c r="N6" i="1"/>
  <c r="P6" i="1"/>
  <c r="T6" i="1"/>
  <c r="Q8" i="1"/>
  <c r="S8" i="1"/>
  <c r="U8" i="1"/>
  <c r="Q7" i="1"/>
  <c r="S7" i="1"/>
  <c r="U7" i="1"/>
  <c r="Q6" i="1"/>
  <c r="S6" i="1"/>
  <c r="U6" i="1"/>
</calcChain>
</file>

<file path=xl/sharedStrings.xml><?xml version="1.0" encoding="utf-8"?>
<sst xmlns="http://schemas.openxmlformats.org/spreadsheetml/2006/main" count="99" uniqueCount="94">
  <si>
    <t>Product</t>
  </si>
  <si>
    <t>Production</t>
  </si>
  <si>
    <t>Product Cost Calculations : Template</t>
  </si>
  <si>
    <t>PRODUCT A</t>
  </si>
  <si>
    <t>PRODUCT B</t>
  </si>
  <si>
    <t>PRODUCT C</t>
  </si>
  <si>
    <t>(i.e. kg)</t>
  </si>
  <si>
    <t>(i.e. €20 per kg)</t>
  </si>
  <si>
    <t>(i.e. per m)</t>
  </si>
  <si>
    <t>Material A (Weight)</t>
  </si>
  <si>
    <t>Material A (Cost)</t>
  </si>
  <si>
    <t>Material B (Length)</t>
  </si>
  <si>
    <t>Material B (Cost)</t>
  </si>
  <si>
    <t>Material C (Length)</t>
  </si>
  <si>
    <t>(i.e. €1.25 per m)</t>
  </si>
  <si>
    <t>(i.e. €5 per m)</t>
  </si>
  <si>
    <t>Material C (Cost)</t>
  </si>
  <si>
    <t>Additional Material A</t>
  </si>
  <si>
    <t>Additional Material B</t>
  </si>
  <si>
    <t>Additional Material C</t>
  </si>
  <si>
    <t>(i.e. €2.95 per unit)</t>
  </si>
  <si>
    <t>(i.e. €1.50 per unit)</t>
  </si>
  <si>
    <t>(i.e. €0.05 per unit)</t>
  </si>
  <si>
    <t>i.e. Product Label</t>
  </si>
  <si>
    <t>i.e. Cushion Insert</t>
  </si>
  <si>
    <t>i.e. Zipper</t>
  </si>
  <si>
    <t>i.e. Weaving</t>
  </si>
  <si>
    <t>i.e. Finishing</t>
  </si>
  <si>
    <t>i.e. Yarn</t>
  </si>
  <si>
    <t>Additional Material D</t>
  </si>
  <si>
    <t>(i.e. €1.20 per unit)</t>
  </si>
  <si>
    <t>i.e. Packaging</t>
  </si>
  <si>
    <t>(i.e. hour)</t>
  </si>
  <si>
    <t>Manufacturing Cost</t>
  </si>
  <si>
    <t>(i.e. €20 per hour)</t>
  </si>
  <si>
    <t>Overhead Cost</t>
  </si>
  <si>
    <t>(i.e. €3.75 per hour)</t>
  </si>
  <si>
    <t>Final Production Value</t>
  </si>
  <si>
    <t>Rough Wholesale Value</t>
  </si>
  <si>
    <t>Rough Retail Value</t>
  </si>
  <si>
    <t>Final Retail Price</t>
  </si>
  <si>
    <t>Final Wholesale Price</t>
  </si>
  <si>
    <t>Final Wholesale</t>
  </si>
  <si>
    <t>Final Retail</t>
  </si>
  <si>
    <t>Rough Wholesale</t>
  </si>
  <si>
    <t>Rough Retail</t>
  </si>
  <si>
    <t>Manufacturing Time</t>
  </si>
  <si>
    <t>Multiply the "B" cell (to the left) by the Material Cost (i.e. €20)</t>
  </si>
  <si>
    <t>Multiply the "D" cell (to the left) by the Material Cost (i.e. €5)</t>
  </si>
  <si>
    <t>Multiply the "F" cell (to the left) by the Material Cost (i.e. €1.25)</t>
  </si>
  <si>
    <t>The total amount of time need to make each item</t>
  </si>
  <si>
    <t>This is the final cost of what it costs to make each product</t>
  </si>
  <si>
    <t>Multiply cell "P" by 2 (or 2.5 or 3)</t>
  </si>
  <si>
    <t>To find your rough wholesale price, multiply the Production Cost by at least 2 (max. by 3)</t>
  </si>
  <si>
    <t>To find your rough wholesale price, multiply the rough wholesale cost by at least 2 (max. by 3)</t>
  </si>
  <si>
    <t>FORMULAE</t>
  </si>
  <si>
    <t>NOTES</t>
  </si>
  <si>
    <t>To find your final wholesale price, round up the rough wholesale cost</t>
  </si>
  <si>
    <t>To find your final retail price, multiply the final wholesale cost by at least 2 (max. by 3)</t>
  </si>
  <si>
    <t>Example</t>
  </si>
  <si>
    <t>Denomination</t>
  </si>
  <si>
    <t>The rate of manufacturing should be based on your hourly salary.  For help in calculating your hourly salary, see the "How to Calculate Your Salary" PDF in the Members Resource Area</t>
  </si>
  <si>
    <t>The rate of overhead cost should be based on what it costs to run your business per hour.  For help in calculating your hourly overhead, see the "How to Calculate Your Overhead Costs" PDF in the Members Resource Area</t>
  </si>
  <si>
    <t>Packaging</t>
  </si>
  <si>
    <t>Add the cost of your packaging materials</t>
  </si>
  <si>
    <t>Transaction Fees</t>
  </si>
  <si>
    <t>(i.e. 5% Etsy fee)</t>
  </si>
  <si>
    <t>(i.e. 19%)</t>
  </si>
  <si>
    <t>To find your final retail price, take the total in cell "U" and round to the nearest whole amount</t>
  </si>
  <si>
    <t>Wholesale with MwSt</t>
  </si>
  <si>
    <t>Retail with MwSt</t>
  </si>
  <si>
    <t>Please remember that this information sheet is for BKK members only - do not share it without permission.</t>
  </si>
  <si>
    <t>Welcome to the Berlin Kreativ Kollektiv Product Costing Template!</t>
  </si>
  <si>
    <t>Berlin Kreativ Kollektiv e.V.</t>
  </si>
  <si>
    <t>Steinbockstraße 13</t>
  </si>
  <si>
    <t>12057 Berlin</t>
  </si>
  <si>
    <t>Deutschland</t>
  </si>
  <si>
    <t>www.berlinkreativkollektiv.com</t>
  </si>
  <si>
    <t>info@berlinkreativkollektiv.com</t>
  </si>
  <si>
    <t>Vereinsregisternr.: VR 35849B</t>
  </si>
  <si>
    <t>Amtsgericht Charlottenburg</t>
  </si>
  <si>
    <t>© 2018 Berlin Kreativ Kollektiv e.V.</t>
  </si>
  <si>
    <t>Please use the tabs at the bottom of this spreadsheet to get started with calculating your product costs.  Remember, this template is only a guideline. Each person has unique conditions, and it’s up to you to find what works best for you. Hopefully this will help you find the right path!</t>
  </si>
  <si>
    <t>(Created for you by Emma Wood)</t>
  </si>
  <si>
    <t>Multiply the "L" cell by the Manufacturing Cost (i.e. €20)</t>
  </si>
  <si>
    <t>Multiply the "L" cell by the Overhead Cost (i.e. €3.75)</t>
  </si>
  <si>
    <t>Add together cells "C, E, G, H, I, J, K, M &amp;, N "</t>
  </si>
  <si>
    <t>Multiply cell "O" by 2 (or 2.5 or 3)</t>
  </si>
  <si>
    <t>Multiply cell "Q" plus "R" by 1,05</t>
  </si>
  <si>
    <t>Multiply cell "P" plus "R" by 1,19</t>
  </si>
  <si>
    <t>Only use this calculation if you are registered for MwSt.  If you charge MwSt at 7% (if you sell plants or food items), then multiply cell "P" plus "R" by 1,07</t>
  </si>
  <si>
    <t>Multiply cell "S" by 1,19</t>
  </si>
  <si>
    <t>Only use this calculation if you are registered for MwSt.  If you charge MwSt at 7% (if you sell plants or food items), then multiply cell "S" by 1,07</t>
  </si>
  <si>
    <t>To find your final wholesale price, take the total in cell "T" and round to the nearest whole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</si>
</sst>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00_-;\-[$€-2]\ * #,##0.00_-;_-[$€-2]\ * &quot;-&quot;??_-;_-@_-"/>
  </numFmts>
  <fonts count="38" x14ac:knownFonts="1">
    <font>
      <sz val="12"/>
      <color theme="1"/>
      <name val="Calibri"/>
      <family val="2"/>
      <scheme val="minor"/>
    </font>
    <font>
      <b/>
      <sz val="12"/>
      <color theme="1"/>
      <name val="Calibri"/>
      <family val="2"/>
      <scheme val="minor"/>
    </font>
    <font>
      <b/>
      <sz val="11"/>
      <color theme="1"/>
      <name val="Calibri"/>
      <scheme val="minor"/>
    </font>
    <font>
      <sz val="11"/>
      <color theme="1"/>
      <name val="Calibri"/>
      <scheme val="minor"/>
    </font>
    <font>
      <i/>
      <sz val="11"/>
      <color theme="1"/>
      <name val="Calibri"/>
      <scheme val="minor"/>
    </font>
    <font>
      <b/>
      <sz val="11"/>
      <color rgb="FFFF6600"/>
      <name val="Calibri"/>
      <scheme val="minor"/>
    </font>
    <font>
      <i/>
      <sz val="11"/>
      <color rgb="FFFF6600"/>
      <name val="Calibri"/>
      <scheme val="minor"/>
    </font>
    <font>
      <b/>
      <sz val="11"/>
      <color theme="7" tint="-0.249977111117893"/>
      <name val="Calibri"/>
      <scheme val="minor"/>
    </font>
    <font>
      <i/>
      <sz val="11"/>
      <color theme="7" tint="-0.249977111117893"/>
      <name val="Calibri"/>
      <scheme val="minor"/>
    </font>
    <font>
      <b/>
      <sz val="11"/>
      <color theme="3" tint="0.39997558519241921"/>
      <name val="Calibri"/>
      <scheme val="minor"/>
    </font>
    <font>
      <i/>
      <sz val="11"/>
      <color theme="3" tint="0.39997558519241921"/>
      <name val="Calibri"/>
      <scheme val="minor"/>
    </font>
    <font>
      <b/>
      <sz val="11"/>
      <color theme="8" tint="-0.249977111117893"/>
      <name val="Calibri"/>
      <scheme val="minor"/>
    </font>
    <font>
      <i/>
      <sz val="11"/>
      <color theme="8" tint="-0.249977111117893"/>
      <name val="Calibri"/>
      <scheme val="minor"/>
    </font>
    <font>
      <b/>
      <sz val="11"/>
      <color theme="5" tint="-0.249977111117893"/>
      <name val="Calibri"/>
      <scheme val="minor"/>
    </font>
    <font>
      <i/>
      <sz val="11"/>
      <color theme="5" tint="-0.249977111117893"/>
      <name val="Calibri"/>
      <scheme val="minor"/>
    </font>
    <font>
      <b/>
      <sz val="11"/>
      <color theme="2" tint="-0.499984740745262"/>
      <name val="Calibri"/>
      <scheme val="minor"/>
    </font>
    <font>
      <i/>
      <sz val="11"/>
      <color theme="2" tint="-0.499984740745262"/>
      <name val="Calibri"/>
      <scheme val="minor"/>
    </font>
    <font>
      <b/>
      <sz val="11"/>
      <color rgb="FF660066"/>
      <name val="Calibri"/>
      <scheme val="minor"/>
    </font>
    <font>
      <i/>
      <sz val="11"/>
      <color rgb="FF660066"/>
      <name val="Calibri"/>
      <scheme val="minor"/>
    </font>
    <font>
      <b/>
      <sz val="11"/>
      <color rgb="FFFF0000"/>
      <name val="Calibri"/>
      <scheme val="minor"/>
    </font>
    <font>
      <i/>
      <sz val="11"/>
      <color rgb="FFFF0000"/>
      <name val="Calibri"/>
      <scheme val="minor"/>
    </font>
    <font>
      <b/>
      <sz val="11"/>
      <color theme="8" tint="-0.499984740745262"/>
      <name val="Calibri"/>
      <scheme val="minor"/>
    </font>
    <font>
      <i/>
      <sz val="11"/>
      <color theme="8" tint="-0.499984740745262"/>
      <name val="Calibri"/>
      <scheme val="minor"/>
    </font>
    <font>
      <sz val="11"/>
      <color theme="8" tint="-0.499984740745262"/>
      <name val="Calibri"/>
      <scheme val="minor"/>
    </font>
    <font>
      <sz val="11"/>
      <name val="Calibri"/>
      <scheme val="minor"/>
    </font>
    <font>
      <b/>
      <sz val="11"/>
      <color theme="6" tint="-0.499984740745262"/>
      <name val="Calibri"/>
      <scheme val="minor"/>
    </font>
    <font>
      <b/>
      <sz val="11"/>
      <color theme="9" tint="-0.499984740745262"/>
      <name val="Calibri"/>
      <scheme val="minor"/>
    </font>
    <font>
      <i/>
      <sz val="11"/>
      <color theme="0" tint="-0.499984740745262"/>
      <name val="Calibri"/>
      <scheme val="minor"/>
    </font>
    <font>
      <u/>
      <sz val="12"/>
      <color theme="10"/>
      <name val="Calibri"/>
      <family val="2"/>
      <scheme val="minor"/>
    </font>
    <font>
      <u/>
      <sz val="12"/>
      <color theme="11"/>
      <name val="Calibri"/>
      <family val="2"/>
      <scheme val="minor"/>
    </font>
    <font>
      <sz val="8"/>
      <name val="Calibri"/>
      <family val="2"/>
      <scheme val="minor"/>
    </font>
    <font>
      <i/>
      <sz val="11"/>
      <color theme="6" tint="-0.499984740745262"/>
      <name val="Calibri"/>
      <scheme val="minor"/>
    </font>
    <font>
      <sz val="10"/>
      <color theme="1"/>
      <name val="Arial"/>
    </font>
    <font>
      <b/>
      <sz val="14"/>
      <color theme="1"/>
      <name val="Arial"/>
    </font>
    <font>
      <sz val="12"/>
      <color theme="1"/>
      <name val="Arial"/>
    </font>
    <font>
      <b/>
      <i/>
      <sz val="10"/>
      <color theme="1"/>
      <name val="Arial"/>
    </font>
    <font>
      <sz val="10"/>
      <color rgb="FF666666"/>
      <name val="Calibri"/>
      <scheme val="minor"/>
    </font>
    <font>
      <i/>
      <sz val="12"/>
      <color theme="1"/>
      <name val="Arial"/>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29">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61">
    <xf numFmtId="0" fontId="0" fillId="0" borderId="0" xfId="0"/>
    <xf numFmtId="0" fontId="3" fillId="0" borderId="0" xfId="0" applyFont="1"/>
    <xf numFmtId="0" fontId="3"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xf numFmtId="0" fontId="1" fillId="0" borderId="0" xfId="0" applyFont="1"/>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64" fontId="4" fillId="0" borderId="0" xfId="0" applyNumberFormat="1"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64" fontId="16" fillId="0" borderId="0" xfId="0" applyNumberFormat="1"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164" fontId="23" fillId="0" borderId="0" xfId="0" applyNumberFormat="1" applyFont="1" applyAlignment="1">
      <alignment horizontal="center"/>
    </xf>
    <xf numFmtId="0" fontId="24" fillId="0" borderId="0" xfId="0" applyFont="1" applyAlignment="1">
      <alignment horizontal="center"/>
    </xf>
    <xf numFmtId="164" fontId="24" fillId="0" borderId="0" xfId="0" applyNumberFormat="1" applyFont="1" applyAlignment="1">
      <alignment horizont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164" fontId="27" fillId="0" borderId="0" xfId="0" applyNumberFormat="1" applyFont="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0" fillId="0" borderId="0" xfId="0" applyAlignment="1">
      <alignment horizontal="center" vertical="center" wrapText="1"/>
    </xf>
    <xf numFmtId="164" fontId="4" fillId="0" borderId="0" xfId="0" applyNumberFormat="1"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27" fillId="0" borderId="0" xfId="0" applyFont="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31" fillId="0" borderId="0" xfId="0" applyFont="1" applyAlignment="1">
      <alignment horizontal="center" vertical="center" wrapText="1"/>
    </xf>
    <xf numFmtId="0" fontId="0" fillId="0" borderId="0" xfId="0" applyFont="1"/>
    <xf numFmtId="0" fontId="36" fillId="0" borderId="0" xfId="0" applyFont="1" applyBorder="1"/>
    <xf numFmtId="0" fontId="36" fillId="0" borderId="0" xfId="0" applyFont="1" applyBorder="1" applyAlignment="1">
      <alignment horizontal="right"/>
    </xf>
    <xf numFmtId="0" fontId="36" fillId="0" borderId="0" xfId="0" applyFont="1" applyBorder="1" applyAlignment="1">
      <alignment horizontal="center" vertical="center"/>
    </xf>
    <xf numFmtId="0" fontId="36" fillId="0" borderId="1" xfId="0" applyFont="1" applyBorder="1"/>
    <xf numFmtId="0" fontId="36" fillId="0" borderId="1" xfId="0" applyFont="1" applyBorder="1" applyAlignment="1">
      <alignment horizontal="right"/>
    </xf>
    <xf numFmtId="0" fontId="32" fillId="0" borderId="0" xfId="0" applyFont="1" applyAlignment="1">
      <alignment horizontal="center"/>
    </xf>
    <xf numFmtId="0" fontId="33" fillId="0" borderId="0" xfId="0" applyFont="1" applyAlignment="1">
      <alignment horizontal="center" vertical="center"/>
    </xf>
    <xf numFmtId="0" fontId="35" fillId="0" borderId="2" xfId="0" applyFont="1" applyBorder="1" applyAlignment="1">
      <alignment horizontal="center" vertical="center"/>
    </xf>
    <xf numFmtId="0" fontId="34" fillId="0" borderId="0" xfId="0" applyFont="1" applyAlignment="1">
      <alignment horizontal="center" vertical="center" wrapText="1"/>
    </xf>
    <xf numFmtId="0" fontId="37" fillId="0" borderId="0" xfId="0" applyFont="1" applyAlignment="1">
      <alignment horizontal="center" vertical="center"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2286000</xdr:colOff>
      <xdr:row>0</xdr:row>
      <xdr:rowOff>0</xdr:rowOff>
    </xdr:from>
    <xdr:to>
      <xdr:col>1</xdr:col>
      <xdr:colOff>1447800</xdr:colOff>
      <xdr:row>0</xdr:row>
      <xdr:rowOff>2641600</xdr:rowOff>
    </xdr:to>
    <xdr:pic>
      <xdr:nvPicPr>
        <xdr:cNvPr id="2" name="Picture 1" descr="KK-FB-profilepic.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641600" cy="264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Ruler="0" workbookViewId="0">
      <selection activeCell="F8" sqref="F8"/>
    </sheetView>
  </sheetViews>
  <sheetFormatPr baseColWidth="10" defaultRowHeight="16" x14ac:dyDescent="0.2"/>
  <cols>
    <col min="1" max="1" width="45.6640625" customWidth="1"/>
    <col min="2" max="2" width="48.1640625" customWidth="1"/>
  </cols>
  <sheetData>
    <row r="1" spans="1:2" ht="229" customHeight="1" x14ac:dyDescent="0.2">
      <c r="A1" s="56"/>
      <c r="B1" s="56"/>
    </row>
    <row r="2" spans="1:2" ht="34" customHeight="1" x14ac:dyDescent="0.2">
      <c r="A2" s="57" t="s">
        <v>72</v>
      </c>
      <c r="B2" s="57"/>
    </row>
    <row r="3" spans="1:2" ht="96" customHeight="1" x14ac:dyDescent="0.2">
      <c r="A3" s="59" t="s">
        <v>82</v>
      </c>
      <c r="B3" s="59"/>
    </row>
    <row r="4" spans="1:2" ht="35" customHeight="1" x14ac:dyDescent="0.2">
      <c r="A4" s="60" t="s">
        <v>83</v>
      </c>
      <c r="B4" s="60"/>
    </row>
    <row r="5" spans="1:2" ht="32" customHeight="1" x14ac:dyDescent="0.2">
      <c r="A5" s="58" t="s">
        <v>71</v>
      </c>
      <c r="B5" s="58"/>
    </row>
    <row r="6" spans="1:2" x14ac:dyDescent="0.2">
      <c r="A6" s="54" t="s">
        <v>73</v>
      </c>
      <c r="B6" s="55" t="s">
        <v>77</v>
      </c>
    </row>
    <row r="7" spans="1:2" x14ac:dyDescent="0.2">
      <c r="A7" s="51" t="s">
        <v>74</v>
      </c>
      <c r="B7" s="52" t="s">
        <v>78</v>
      </c>
    </row>
    <row r="8" spans="1:2" x14ac:dyDescent="0.2">
      <c r="A8" s="51" t="s">
        <v>75</v>
      </c>
      <c r="B8" s="52" t="s">
        <v>79</v>
      </c>
    </row>
    <row r="9" spans="1:2" x14ac:dyDescent="0.2">
      <c r="A9" s="51" t="s">
        <v>76</v>
      </c>
      <c r="B9" s="52" t="s">
        <v>80</v>
      </c>
    </row>
    <row r="10" spans="1:2" x14ac:dyDescent="0.2">
      <c r="A10" s="53" t="s">
        <v>81</v>
      </c>
      <c r="B10" s="53"/>
    </row>
    <row r="11" spans="1:2" x14ac:dyDescent="0.2">
      <c r="A11" s="53"/>
      <c r="B11" s="53"/>
    </row>
    <row r="12" spans="1:2" x14ac:dyDescent="0.2">
      <c r="A12" s="50"/>
      <c r="B12" s="50"/>
    </row>
  </sheetData>
  <mergeCells count="6">
    <mergeCell ref="A10:B11"/>
    <mergeCell ref="A1:B1"/>
    <mergeCell ref="A2:B2"/>
    <mergeCell ref="A3:B3"/>
    <mergeCell ref="A5:B5"/>
    <mergeCell ref="A4: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14"/>
  <sheetViews>
    <sheetView tabSelected="1" showRuler="0" topLeftCell="G1" workbookViewId="0">
      <selection activeCell="U10" sqref="U10"/>
    </sheetView>
  </sheetViews>
  <sheetFormatPr baseColWidth="10" defaultRowHeight="16" x14ac:dyDescent="0.2"/>
  <cols>
    <col min="1" max="1" width="11.6640625" customWidth="1"/>
    <col min="2" max="2" width="9" customWidth="1"/>
    <col min="3" max="3" width="10.1640625" customWidth="1"/>
    <col min="4" max="4" width="9.33203125" customWidth="1"/>
    <col min="5" max="5" width="10.33203125" customWidth="1"/>
    <col min="12" max="12" width="12.5" customWidth="1"/>
    <col min="13" max="13" width="12.6640625" customWidth="1"/>
    <col min="14" max="14" width="12.83203125" customWidth="1"/>
    <col min="15" max="15" width="13.33203125" customWidth="1"/>
    <col min="16" max="16" width="14" customWidth="1"/>
    <col min="17" max="17" width="13.5" customWidth="1"/>
    <col min="18" max="18" width="14.1640625" customWidth="1"/>
    <col min="19" max="19" width="13.83203125" customWidth="1"/>
    <col min="20" max="20" width="15.5" customWidth="1"/>
    <col min="21" max="21" width="14.1640625" customWidth="1"/>
    <col min="22" max="22" width="13.83203125" customWidth="1"/>
  </cols>
  <sheetData>
    <row r="1" spans="1:23" s="5" customFormat="1" x14ac:dyDescent="0.2">
      <c r="A1" s="48" t="s">
        <v>2</v>
      </c>
      <c r="B1" s="48"/>
      <c r="C1" s="48"/>
      <c r="D1" s="48"/>
      <c r="E1" s="48"/>
      <c r="F1" s="48"/>
      <c r="G1" s="48"/>
      <c r="H1" s="48"/>
      <c r="I1" s="48"/>
      <c r="J1" s="48"/>
      <c r="K1" s="48"/>
      <c r="L1" s="48"/>
      <c r="M1" s="48"/>
      <c r="N1" s="48"/>
      <c r="O1" s="48"/>
      <c r="P1" s="48"/>
      <c r="Q1" s="48"/>
      <c r="R1" s="48"/>
      <c r="S1" s="48"/>
    </row>
    <row r="2" spans="1:23" s="47" customFormat="1" ht="6" customHeight="1" x14ac:dyDescent="0.2"/>
    <row r="3" spans="1:23" s="6" customFormat="1" ht="28" customHeight="1" x14ac:dyDescent="0.2">
      <c r="A3" s="6" t="s">
        <v>0</v>
      </c>
      <c r="B3" s="11" t="s">
        <v>9</v>
      </c>
      <c r="C3" s="11" t="s">
        <v>10</v>
      </c>
      <c r="D3" s="15" t="s">
        <v>11</v>
      </c>
      <c r="E3" s="15" t="s">
        <v>12</v>
      </c>
      <c r="F3" s="13" t="s">
        <v>13</v>
      </c>
      <c r="G3" s="13" t="s">
        <v>16</v>
      </c>
      <c r="H3" s="17" t="s">
        <v>17</v>
      </c>
      <c r="I3" s="19" t="s">
        <v>18</v>
      </c>
      <c r="J3" s="21" t="s">
        <v>19</v>
      </c>
      <c r="K3" s="23" t="s">
        <v>29</v>
      </c>
      <c r="L3" s="25" t="s">
        <v>46</v>
      </c>
      <c r="M3" s="25" t="s">
        <v>33</v>
      </c>
      <c r="N3" s="27" t="s">
        <v>35</v>
      </c>
      <c r="O3" s="32" t="s">
        <v>1</v>
      </c>
      <c r="P3" s="32" t="s">
        <v>44</v>
      </c>
      <c r="Q3" s="32" t="s">
        <v>45</v>
      </c>
      <c r="R3" s="32" t="s">
        <v>63</v>
      </c>
      <c r="S3" s="32" t="s">
        <v>65</v>
      </c>
      <c r="T3" s="32" t="s">
        <v>69</v>
      </c>
      <c r="U3" s="32" t="s">
        <v>70</v>
      </c>
      <c r="V3" s="33" t="s">
        <v>42</v>
      </c>
      <c r="W3" s="33" t="s">
        <v>43</v>
      </c>
    </row>
    <row r="4" spans="1:23" s="7" customFormat="1" ht="28" customHeight="1" x14ac:dyDescent="0.2">
      <c r="A4" s="7" t="s">
        <v>60</v>
      </c>
      <c r="B4" s="12" t="s">
        <v>6</v>
      </c>
      <c r="C4" s="12" t="s">
        <v>7</v>
      </c>
      <c r="D4" s="16" t="s">
        <v>8</v>
      </c>
      <c r="E4" s="16" t="s">
        <v>15</v>
      </c>
      <c r="F4" s="14" t="s">
        <v>8</v>
      </c>
      <c r="G4" s="14" t="s">
        <v>14</v>
      </c>
      <c r="H4" s="18" t="s">
        <v>21</v>
      </c>
      <c r="I4" s="20" t="s">
        <v>20</v>
      </c>
      <c r="J4" s="22" t="s">
        <v>22</v>
      </c>
      <c r="K4" s="24" t="s">
        <v>30</v>
      </c>
      <c r="L4" s="26" t="s">
        <v>32</v>
      </c>
      <c r="M4" s="26" t="s">
        <v>34</v>
      </c>
      <c r="N4" s="28" t="s">
        <v>36</v>
      </c>
      <c r="O4" s="8"/>
      <c r="P4" s="8"/>
      <c r="Q4" s="8"/>
      <c r="S4" s="49" t="s">
        <v>66</v>
      </c>
      <c r="T4" s="49" t="s">
        <v>67</v>
      </c>
      <c r="U4" s="49" t="s">
        <v>67</v>
      </c>
    </row>
    <row r="5" spans="1:23" s="34" customFormat="1" ht="48" customHeight="1" x14ac:dyDescent="0.2">
      <c r="A5" s="45" t="s">
        <v>59</v>
      </c>
      <c r="B5" s="34" t="s">
        <v>28</v>
      </c>
      <c r="C5" s="34" t="s">
        <v>28</v>
      </c>
      <c r="D5" s="34" t="s">
        <v>26</v>
      </c>
      <c r="E5" s="34" t="s">
        <v>26</v>
      </c>
      <c r="F5" s="34" t="s">
        <v>27</v>
      </c>
      <c r="G5" s="34" t="s">
        <v>27</v>
      </c>
      <c r="H5" s="34" t="s">
        <v>23</v>
      </c>
      <c r="I5" s="34" t="s">
        <v>24</v>
      </c>
      <c r="J5" s="35" t="s">
        <v>25</v>
      </c>
      <c r="K5" s="34" t="s">
        <v>31</v>
      </c>
      <c r="O5" s="34" t="s">
        <v>37</v>
      </c>
      <c r="P5" s="34" t="s">
        <v>38</v>
      </c>
      <c r="Q5" s="34" t="s">
        <v>39</v>
      </c>
      <c r="R5" s="34" t="s">
        <v>64</v>
      </c>
      <c r="V5" s="34" t="s">
        <v>41</v>
      </c>
      <c r="W5" s="34" t="s">
        <v>40</v>
      </c>
    </row>
    <row r="6" spans="1:23" s="1" customFormat="1" ht="15" x14ac:dyDescent="0.2">
      <c r="A6" s="1" t="s">
        <v>3</v>
      </c>
      <c r="B6" s="2">
        <v>0.5</v>
      </c>
      <c r="C6" s="3">
        <f>B6*20</f>
        <v>10</v>
      </c>
      <c r="D6" s="2">
        <v>1</v>
      </c>
      <c r="E6" s="3">
        <f>D6*5</f>
        <v>5</v>
      </c>
      <c r="F6" s="2">
        <v>2</v>
      </c>
      <c r="G6" s="3">
        <f t="shared" ref="G6:G8" si="0">F6*1.25</f>
        <v>2.5</v>
      </c>
      <c r="H6" s="3">
        <v>1.5</v>
      </c>
      <c r="I6" s="3">
        <v>2.95</v>
      </c>
      <c r="J6" s="3">
        <v>0.05</v>
      </c>
      <c r="K6" s="3">
        <v>1.2</v>
      </c>
      <c r="L6" s="30">
        <v>0.25</v>
      </c>
      <c r="M6" s="31">
        <f>L6*20</f>
        <v>5</v>
      </c>
      <c r="N6" s="29">
        <f>L6*3.75</f>
        <v>0.9375</v>
      </c>
      <c r="O6" s="3">
        <f>SUM(C6+E6+G6+H6+I6+J6+K6+M6+N6)</f>
        <v>29.137499999999999</v>
      </c>
      <c r="P6" s="3">
        <f t="shared" ref="P6:Q8" si="1">O6*2</f>
        <v>58.274999999999999</v>
      </c>
      <c r="Q6" s="3">
        <f t="shared" si="1"/>
        <v>116.55</v>
      </c>
      <c r="R6" s="4">
        <v>2</v>
      </c>
      <c r="S6" s="4">
        <f>(Q6+R6)*1.05</f>
        <v>124.47750000000001</v>
      </c>
      <c r="T6" s="4">
        <f>(P6+R6)*1.19</f>
        <v>71.727249999999998</v>
      </c>
      <c r="U6" s="4">
        <f>S6*1.19</f>
        <v>148.12822500000001</v>
      </c>
      <c r="V6" s="4">
        <v>65</v>
      </c>
      <c r="W6" s="4">
        <v>130</v>
      </c>
    </row>
    <row r="7" spans="1:23" s="1" customFormat="1" ht="15" x14ac:dyDescent="0.2">
      <c r="A7" s="1" t="s">
        <v>4</v>
      </c>
      <c r="B7" s="2">
        <v>0.25</v>
      </c>
      <c r="C7" s="3">
        <f>B7*20</f>
        <v>5</v>
      </c>
      <c r="D7" s="2">
        <v>0.5</v>
      </c>
      <c r="E7" s="3">
        <f>D7*5</f>
        <v>2.5</v>
      </c>
      <c r="F7" s="2">
        <v>0</v>
      </c>
      <c r="G7" s="3">
        <f t="shared" si="0"/>
        <v>0</v>
      </c>
      <c r="H7" s="3">
        <v>1.5</v>
      </c>
      <c r="I7" s="3">
        <v>0</v>
      </c>
      <c r="J7" s="3">
        <v>0</v>
      </c>
      <c r="K7" s="3">
        <v>1.2</v>
      </c>
      <c r="L7" s="30">
        <v>0.3</v>
      </c>
      <c r="M7" s="31">
        <f>L7*20</f>
        <v>6</v>
      </c>
      <c r="N7" s="29">
        <f>L7*3.75</f>
        <v>1.125</v>
      </c>
      <c r="O7" s="3">
        <f t="shared" ref="O7:O8" si="2">SUM(C7+E7+G7+H7+I7+J7+K7+M7+N7)</f>
        <v>17.324999999999999</v>
      </c>
      <c r="P7" s="3">
        <f t="shared" si="1"/>
        <v>34.65</v>
      </c>
      <c r="Q7" s="3">
        <f t="shared" si="1"/>
        <v>69.3</v>
      </c>
      <c r="R7" s="4">
        <v>2</v>
      </c>
      <c r="S7" s="4">
        <f t="shared" ref="S7:S8" si="3">(Q7+R7)*1.05</f>
        <v>74.864999999999995</v>
      </c>
      <c r="T7" s="4">
        <f t="shared" ref="T7:T8" si="4">(P7+R7)*1.19</f>
        <v>43.613499999999995</v>
      </c>
      <c r="U7" s="4">
        <f t="shared" ref="U7:U8" si="5">S7*1.19</f>
        <v>89.089349999999996</v>
      </c>
      <c r="V7" s="4">
        <v>45</v>
      </c>
      <c r="W7" s="4">
        <v>90</v>
      </c>
    </row>
    <row r="8" spans="1:23" s="1" customFormat="1" ht="15" x14ac:dyDescent="0.2">
      <c r="A8" s="1" t="s">
        <v>5</v>
      </c>
      <c r="B8" s="2">
        <v>0.4</v>
      </c>
      <c r="C8" s="3">
        <f>B8*20</f>
        <v>8</v>
      </c>
      <c r="D8" s="2">
        <v>0.3</v>
      </c>
      <c r="E8" s="3">
        <f>D8*5</f>
        <v>1.5</v>
      </c>
      <c r="F8" s="2">
        <v>0.11</v>
      </c>
      <c r="G8" s="3">
        <f t="shared" si="0"/>
        <v>0.13750000000000001</v>
      </c>
      <c r="H8" s="3">
        <v>1.5</v>
      </c>
      <c r="I8" s="3">
        <v>2.95</v>
      </c>
      <c r="J8" s="3">
        <v>0.05</v>
      </c>
      <c r="K8" s="3">
        <v>1.2</v>
      </c>
      <c r="L8" s="30">
        <v>0.1</v>
      </c>
      <c r="M8" s="31">
        <f>L8*20</f>
        <v>2</v>
      </c>
      <c r="N8" s="29">
        <f>L8*3.75</f>
        <v>0.375</v>
      </c>
      <c r="O8" s="3">
        <f t="shared" si="2"/>
        <v>17.712499999999999</v>
      </c>
      <c r="P8" s="3">
        <f t="shared" si="1"/>
        <v>35.424999999999997</v>
      </c>
      <c r="Q8" s="3">
        <f t="shared" si="1"/>
        <v>70.849999999999994</v>
      </c>
      <c r="R8" s="4">
        <v>2</v>
      </c>
      <c r="S8" s="4">
        <f t="shared" si="3"/>
        <v>76.492499999999993</v>
      </c>
      <c r="T8" s="4">
        <f t="shared" si="4"/>
        <v>44.535749999999993</v>
      </c>
      <c r="U8" s="4">
        <f t="shared" si="5"/>
        <v>91.026074999999992</v>
      </c>
      <c r="V8" s="4">
        <v>37</v>
      </c>
      <c r="W8" s="4">
        <v>75</v>
      </c>
    </row>
    <row r="9" spans="1:23" s="46" customFormat="1" ht="25" customHeight="1" x14ac:dyDescent="0.2"/>
    <row r="10" spans="1:23" s="44" customFormat="1" ht="88" customHeight="1" x14ac:dyDescent="0.2">
      <c r="A10" s="43" t="s">
        <v>55</v>
      </c>
      <c r="B10" s="36"/>
      <c r="C10" s="10" t="s">
        <v>47</v>
      </c>
      <c r="D10" s="36"/>
      <c r="E10" s="10" t="s">
        <v>48</v>
      </c>
      <c r="F10" s="36"/>
      <c r="G10" s="10" t="s">
        <v>49</v>
      </c>
      <c r="H10" s="37"/>
      <c r="I10" s="37"/>
      <c r="J10" s="37"/>
      <c r="K10" s="37"/>
      <c r="L10" s="43"/>
      <c r="M10" s="10" t="s">
        <v>84</v>
      </c>
      <c r="N10" s="10" t="s">
        <v>85</v>
      </c>
      <c r="O10" s="10" t="s">
        <v>86</v>
      </c>
      <c r="P10" s="10" t="s">
        <v>87</v>
      </c>
      <c r="Q10" s="10" t="s">
        <v>52</v>
      </c>
      <c r="R10" s="37"/>
      <c r="S10" s="10" t="s">
        <v>88</v>
      </c>
      <c r="T10" s="10" t="s">
        <v>89</v>
      </c>
      <c r="U10" s="10" t="s">
        <v>91</v>
      </c>
      <c r="V10" s="10"/>
      <c r="W10" s="10"/>
    </row>
    <row r="11" spans="1:23" s="38" customFormat="1" ht="275" customHeight="1" x14ac:dyDescent="0.2">
      <c r="A11" s="43" t="s">
        <v>56</v>
      </c>
      <c r="B11" s="36"/>
      <c r="C11" s="9"/>
      <c r="D11" s="36"/>
      <c r="E11" s="9"/>
      <c r="F11" s="36"/>
      <c r="G11" s="9"/>
      <c r="H11" s="39"/>
      <c r="I11" s="39"/>
      <c r="J11" s="39"/>
      <c r="K11" s="39"/>
      <c r="L11" s="8" t="s">
        <v>50</v>
      </c>
      <c r="M11" s="9" t="s">
        <v>61</v>
      </c>
      <c r="N11" s="9" t="s">
        <v>62</v>
      </c>
      <c r="O11" s="9" t="s">
        <v>51</v>
      </c>
      <c r="P11" s="9" t="s">
        <v>53</v>
      </c>
      <c r="Q11" s="9" t="s">
        <v>54</v>
      </c>
      <c r="R11" s="9" t="s">
        <v>57</v>
      </c>
      <c r="S11" s="9" t="s">
        <v>58</v>
      </c>
      <c r="T11" s="8" t="s">
        <v>90</v>
      </c>
      <c r="U11" s="8" t="s">
        <v>92</v>
      </c>
      <c r="V11" s="9" t="s">
        <v>93</v>
      </c>
      <c r="W11" s="9" t="s">
        <v>68</v>
      </c>
    </row>
    <row r="12" spans="1:23" s="40" customFormat="1" x14ac:dyDescent="0.2">
      <c r="A12" s="42"/>
      <c r="B12" s="42"/>
      <c r="C12" s="41"/>
      <c r="D12" s="42"/>
      <c r="E12" s="41"/>
      <c r="F12" s="42"/>
      <c r="G12" s="41"/>
    </row>
    <row r="13" spans="1:23" s="40" customFormat="1" x14ac:dyDescent="0.2">
      <c r="A13" s="42"/>
      <c r="B13" s="42"/>
      <c r="C13" s="41"/>
      <c r="D13" s="42"/>
      <c r="E13" s="41"/>
      <c r="F13" s="42"/>
      <c r="G13" s="41"/>
    </row>
    <row r="14" spans="1:23" s="40" customFormat="1" x14ac:dyDescent="0.2">
      <c r="A14" s="42"/>
      <c r="B14" s="42"/>
      <c r="C14" s="41"/>
      <c r="D14" s="42"/>
      <c r="E14" s="41"/>
      <c r="F14" s="42"/>
      <c r="G14" s="41"/>
    </row>
  </sheetData>
  <mergeCells count="3">
    <mergeCell ref="A9:XFD9"/>
    <mergeCell ref="A2:XFD2"/>
    <mergeCell ref="A1:S1"/>
  </mergeCells>
  <phoneticPr fontId="30" type="noConversion"/>
  <pageMargins left="0.75000000000000011" right="0.75000000000000011" top="1" bottom="1" header="0.5" footer="0.5"/>
  <pageSetup paperSize="9" scale="52"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Product Costings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Wood</dc:creator>
  <cp:lastModifiedBy>Emma Wood</cp:lastModifiedBy>
  <cp:lastPrinted>2015-11-09T17:03:41Z</cp:lastPrinted>
  <dcterms:created xsi:type="dcterms:W3CDTF">2015-11-09T13:12:09Z</dcterms:created>
  <dcterms:modified xsi:type="dcterms:W3CDTF">2018-07-12T15:50:31Z</dcterms:modified>
</cp:coreProperties>
</file>